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ns7\Amministrazione\Scambio MM\2_Amministrazione\1_CONTRATTI\FORNITORI\BANCA SELLA\A.A.2025_2026\"/>
    </mc:Choice>
  </mc:AlternateContent>
  <xr:revisionPtr revIDLastSave="0" documentId="13_ncr:1_{E787C558-CDAC-4705-8C23-A9FD24DDED19}" xr6:coauthVersionLast="36" xr6:coauthVersionMax="36" xr10:uidLastSave="{00000000-0000-0000-0000-000000000000}"/>
  <bookViews>
    <workbookView xWindow="0" yWindow="0" windowWidth="28800" windowHeight="11760" xr2:uid="{94073E69-8F44-46EE-A891-2BCD345FC798}"/>
  </bookViews>
  <sheets>
    <sheet name="Foglio1" sheetId="1" r:id="rId1"/>
    <sheet name="Foglio2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6" i="1" l="1"/>
  <c r="C83" i="1"/>
  <c r="D83" i="1" s="1"/>
  <c r="A87" i="1"/>
  <c r="C87" i="1" s="1"/>
  <c r="D87" i="1" s="1"/>
  <c r="A86" i="1"/>
  <c r="C86" i="1" s="1"/>
  <c r="D86" i="1" s="1"/>
  <c r="A85" i="1"/>
  <c r="G85" i="1" s="1"/>
  <c r="A84" i="1"/>
  <c r="C84" i="1" s="1"/>
  <c r="D84" i="1" s="1"/>
  <c r="A83" i="1"/>
  <c r="G83" i="1" s="1"/>
  <c r="G84" i="1" l="1"/>
  <c r="G87" i="1"/>
  <c r="C85" i="1"/>
  <c r="D85" i="1" s="1"/>
  <c r="H83" i="1"/>
  <c r="H84" i="1"/>
  <c r="H86" i="1"/>
  <c r="H87" i="1"/>
  <c r="A82" i="1"/>
  <c r="G82" i="1" s="1"/>
  <c r="A81" i="1"/>
  <c r="G81" i="1" s="1"/>
  <c r="G68" i="1"/>
  <c r="C68" i="1"/>
  <c r="D68" i="1" s="1"/>
  <c r="G47" i="1"/>
  <c r="C47" i="1"/>
  <c r="D47" i="1" s="1"/>
  <c r="G57" i="1"/>
  <c r="C57" i="1"/>
  <c r="D57" i="1" s="1"/>
  <c r="G56" i="1"/>
  <c r="C56" i="1"/>
  <c r="D56" i="1" s="1"/>
  <c r="G55" i="1"/>
  <c r="C55" i="1"/>
  <c r="D55" i="1" s="1"/>
  <c r="C54" i="1"/>
  <c r="H54" i="1" s="1"/>
  <c r="G53" i="1"/>
  <c r="C53" i="1"/>
  <c r="D53" i="1" s="1"/>
  <c r="G52" i="1"/>
  <c r="C52" i="1"/>
  <c r="D52" i="1" s="1"/>
  <c r="H85" i="1" l="1"/>
  <c r="C82" i="1"/>
  <c r="D82" i="1" s="1"/>
  <c r="C81" i="1"/>
  <c r="D81" i="1" s="1"/>
  <c r="H53" i="1"/>
  <c r="D54" i="1"/>
  <c r="H81" i="1"/>
  <c r="H55" i="1"/>
  <c r="H52" i="1"/>
  <c r="H56" i="1"/>
  <c r="H47" i="1"/>
  <c r="H57" i="1"/>
  <c r="H68" i="1"/>
  <c r="C6" i="1"/>
  <c r="C7" i="1"/>
  <c r="C8" i="1"/>
  <c r="C9" i="1"/>
  <c r="C10" i="1"/>
  <c r="C11" i="1"/>
  <c r="H82" i="1" l="1"/>
  <c r="G67" i="1"/>
  <c r="G66" i="1"/>
  <c r="G65" i="1"/>
  <c r="G64" i="1"/>
  <c r="G63" i="1"/>
  <c r="G62" i="1"/>
  <c r="C63" i="1"/>
  <c r="D63" i="1" s="1"/>
  <c r="C64" i="1"/>
  <c r="D64" i="1" s="1"/>
  <c r="C65" i="1"/>
  <c r="D65" i="1" s="1"/>
  <c r="C66" i="1"/>
  <c r="D66" i="1" s="1"/>
  <c r="C67" i="1"/>
  <c r="D67" i="1" s="1"/>
  <c r="C62" i="1"/>
  <c r="D62" i="1" s="1"/>
  <c r="G46" i="1"/>
  <c r="G45" i="1"/>
  <c r="G44" i="1"/>
  <c r="G42" i="1"/>
  <c r="C46" i="1"/>
  <c r="D46" i="1" s="1"/>
  <c r="C45" i="1"/>
  <c r="D45" i="1" s="1"/>
  <c r="C44" i="1"/>
  <c r="D44" i="1" s="1"/>
  <c r="C43" i="1"/>
  <c r="C42" i="1"/>
  <c r="D42" i="1" s="1"/>
  <c r="C41" i="1"/>
  <c r="D41" i="1" s="1"/>
  <c r="G41" i="1"/>
  <c r="H41" i="1" l="1"/>
  <c r="H64" i="1"/>
  <c r="H65" i="1"/>
  <c r="H66" i="1"/>
  <c r="H42" i="1"/>
  <c r="H43" i="1"/>
  <c r="D43" i="1"/>
  <c r="H67" i="1"/>
  <c r="H44" i="1"/>
  <c r="H45" i="1"/>
  <c r="H62" i="1"/>
  <c r="H46" i="1"/>
  <c r="H63" i="1"/>
  <c r="G21" i="1"/>
  <c r="C21" i="1"/>
  <c r="D21" i="1" s="1"/>
  <c r="G11" i="1"/>
  <c r="H11" i="1" s="1"/>
  <c r="D11" i="1"/>
  <c r="H21" i="1" l="1"/>
  <c r="G16" i="1"/>
  <c r="G17" i="1"/>
  <c r="G18" i="1"/>
  <c r="G19" i="1"/>
  <c r="G20" i="1"/>
  <c r="G15" i="1"/>
  <c r="G6" i="1"/>
  <c r="H6" i="1" s="1"/>
  <c r="G7" i="1"/>
  <c r="H7" i="1" s="1"/>
  <c r="G8" i="1"/>
  <c r="H8" i="1" s="1"/>
  <c r="G9" i="1"/>
  <c r="H9" i="1" s="1"/>
  <c r="G10" i="1"/>
  <c r="H10" i="1" s="1"/>
  <c r="G5" i="1"/>
  <c r="C20" i="1"/>
  <c r="D20" i="1" s="1"/>
  <c r="C19" i="1"/>
  <c r="D19" i="1" s="1"/>
  <c r="C18" i="1"/>
  <c r="D18" i="1" s="1"/>
  <c r="C17" i="1"/>
  <c r="D17" i="1" s="1"/>
  <c r="C16" i="1"/>
  <c r="C15" i="1"/>
  <c r="D15" i="1" s="1"/>
  <c r="D10" i="1"/>
  <c r="D9" i="1"/>
  <c r="D8" i="1"/>
  <c r="D7" i="1"/>
  <c r="D6" i="1"/>
  <c r="C5" i="1"/>
  <c r="D5" i="1" s="1"/>
  <c r="H18" i="1" l="1"/>
  <c r="H17" i="1"/>
  <c r="H16" i="1"/>
  <c r="H15" i="1"/>
  <c r="H20" i="1"/>
  <c r="H5" i="1"/>
  <c r="H19" i="1"/>
  <c r="D16" i="1"/>
</calcChain>
</file>

<file path=xl/sharedStrings.xml><?xml version="1.0" encoding="utf-8"?>
<sst xmlns="http://schemas.openxmlformats.org/spreadsheetml/2006/main" count="154" uniqueCount="57">
  <si>
    <t>Spese contratto:</t>
  </si>
  <si>
    <t>€ 16,00 imposta sostitutiva</t>
  </si>
  <si>
    <t>IMPORTO RETTA</t>
  </si>
  <si>
    <t>Fascia ISEE</t>
  </si>
  <si>
    <t>Spese Istruttoria</t>
  </si>
  <si>
    <t>I Fascia ISEE</t>
  </si>
  <si>
    <t>€  2,00 imposta di bollo (1 ogni 12 mesi)</t>
  </si>
  <si>
    <t>II Fascai ISEE</t>
  </si>
  <si>
    <t>III Fascia ISEE</t>
  </si>
  <si>
    <t>IV Fascia ISEE</t>
  </si>
  <si>
    <t>V Fascia ISEE</t>
  </si>
  <si>
    <t>VI Fascia ISEE</t>
  </si>
  <si>
    <t>Rata Mensile</t>
  </si>
  <si>
    <t>TAEG</t>
  </si>
  <si>
    <t>Interessi</t>
  </si>
  <si>
    <t>Importo Tot. Credito</t>
  </si>
  <si>
    <t>Importo Tot. Dovuto</t>
  </si>
  <si>
    <t>spese istruttoria</t>
  </si>
  <si>
    <t>10° RATE</t>
  </si>
  <si>
    <t>VII Fascia ISEE</t>
  </si>
  <si>
    <t>Fascia ISEE L12</t>
  </si>
  <si>
    <t>1° Fascia</t>
  </si>
  <si>
    <t>2° Fascia</t>
  </si>
  <si>
    <t>3° Fascia</t>
  </si>
  <si>
    <t>4° Fascia</t>
  </si>
  <si>
    <t>5° Fascia</t>
  </si>
  <si>
    <t>6° Fascia</t>
  </si>
  <si>
    <t>7° Fascia</t>
  </si>
  <si>
    <t>0-25.000</t>
  </si>
  <si>
    <t>25.001-35.000</t>
  </si>
  <si>
    <t>35.001-50.000</t>
  </si>
  <si>
    <t>50.001-65.000</t>
  </si>
  <si>
    <t>65.001-80.000</t>
  </si>
  <si>
    <t>80.001-100.000</t>
  </si>
  <si>
    <t xml:space="preserve">Oltre 101.000 </t>
  </si>
  <si>
    <t>Fascia ISEE LM94</t>
  </si>
  <si>
    <t>0-45.000</t>
  </si>
  <si>
    <t>45.001-60.000</t>
  </si>
  <si>
    <t>60.001-75.000</t>
  </si>
  <si>
    <t>75.001-90.000</t>
  </si>
  <si>
    <t>90.001-120.000</t>
  </si>
  <si>
    <t>oltre 120.001</t>
  </si>
  <si>
    <t>Messaggio pubblicitario con finalità promozionale. Per le condizioni contrattuali e per quanto non espressamente indicato, si rimanda alla copia del contratto idoneo per la stipula e al modulo “IEBCC” (Informazioni Europee di Base sul Credito ai Consumatori) disponibili presso la nostra segreteria amministrativa e sul sito www.avverafinanziamenti.it, sez. Trasparenza nonché al modulo IEBCC e ai termini e alle condizioni previste dalla documentazione precontrattuale e contrattuale consegnata al cliente Consumatore prima che questi sia vincolato da un contratto di credito. La concessione del finanziamento è soggetta a valutazione ed approvazione da parte di AVVERA S.p.A. Offerta di credito finalizzato valida dal 01/01/2022 al 31/12/2023.</t>
  </si>
  <si>
    <t>L’accettazione o non accettazione del finanziamento sarà totalmente a discrezione dell’Istituto di Credito, pertanto, l’istituto non si assume nessuna responsabilità in caso di negazione e richiederà il pagamento in unica soluzione entro il termine previsto dal Regolamento Amministrativo.</t>
  </si>
  <si>
    <t>L’importo totale dovuto include: spese di incasso rata Euro 3,90 per ciascuna rata, spese di istruttoria, imposta di bollo Euro 16,00, addebitata sulla prima rata, invio comunicazione rendiconto annuale e di fine rapporto: con modalità elettronica Euro 0,00; posta ordinaria Euro 0,98 per comunicazione (oltre all’imposta di bollo di 2,00 € per importi superiori a 77,47 €).</t>
  </si>
  <si>
    <t>€  3,90 spese incasso x rata</t>
  </si>
  <si>
    <r>
      <t xml:space="preserve">Laurea Triennale - 1° A.A. 2025/2026 - </t>
    </r>
    <r>
      <rPr>
        <b/>
        <u/>
        <sz val="11"/>
        <color theme="1"/>
        <rFont val="Calibri"/>
        <family val="2"/>
        <scheme val="minor"/>
      </rPr>
      <t>Importo retta esclusa dei Diritti di Segreteria da versare all'atto dell'immatricolazione</t>
    </r>
  </si>
  <si>
    <r>
      <t xml:space="preserve">Laurea Magistrale - 1° A.A. 2025/2026 - </t>
    </r>
    <r>
      <rPr>
        <b/>
        <u/>
        <sz val="11"/>
        <color theme="1"/>
        <rFont val="Calibri"/>
        <family val="2"/>
        <scheme val="minor"/>
      </rPr>
      <t>Importo retta esclusa dei Diritti di Segreteria da versare all'atto dell'immatricolazione</t>
    </r>
  </si>
  <si>
    <t>A.A. 2025/2026</t>
  </si>
  <si>
    <t>Laurea Triennale - 3° A.A. 2025/2026 - Importo retta complessiva</t>
  </si>
  <si>
    <t>Laurea Triennale - 2° A.A. 2025/2026 - Importo retta complessiva</t>
  </si>
  <si>
    <t>Laurea Magistrale -2° A.A. 2025/2026 - Importo retta complessiva</t>
  </si>
  <si>
    <t>Oltre 100.000</t>
  </si>
  <si>
    <t xml:space="preserve">Laurea Triennale -1° Anno A.A. 2025/2026 - Cast Alimenti </t>
  </si>
  <si>
    <t>II Fascia ISEE</t>
  </si>
  <si>
    <t>3° Anno</t>
  </si>
  <si>
    <t>Messaggio pubblicitario con finalità promozionale. Per le condizioni contrattuali e per quanto non espressamente indicato, si rimanda alla copia del contratto idoneo per la stipula e al modulo “IEBCC” (Informazioni Europee di Base sul Credito ai Consumatori) disponibili presso la nostra segreteria amministrativa e sul sito www.sellapersonalcredit.it, sez. Trasparenza nonché al modulo IEBCC e ai termini e alle condizioni previste dalla documentazione precontrattuale e contrattuale consegnata al cliente Consumatore prima che questi sia vincolato da un contratto di credito. La concessione del finanziamento è soggetta a valutazione ed approvazione da parte di Sella Personal Credit S.p.A.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</si>
</sst>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color theme="1"/>
      <name val="Tahoma"/>
      <family val="2"/>
    </font>
    <font>
      <b/>
      <sz val="8"/>
      <color theme="1"/>
      <name val="Tahoma"/>
      <family val="2"/>
    </font>
    <font>
      <u/>
      <sz val="8"/>
      <color theme="10"/>
      <name val="Calibri"/>
      <family val="2"/>
      <scheme val="minor"/>
    </font>
    <font>
      <sz val="8"/>
      <color rgb="FF222222"/>
      <name val="Tahoma"/>
      <family val="2"/>
    </font>
    <font>
      <b/>
      <sz val="8"/>
      <color rgb="FFFF0000"/>
      <name val="Tahoma"/>
      <family val="2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35">
    <xf numFmtId="0" fontId="0" fillId="0" borderId="0" xfId="0"/>
    <xf numFmtId="0" fontId="1" fillId="0" borderId="0" xfId="0" applyFont="1"/>
    <xf numFmtId="0" fontId="1" fillId="0" borderId="1" xfId="0" applyFont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2" borderId="6" xfId="0" applyFill="1" applyBorder="1"/>
    <xf numFmtId="164" fontId="0" fillId="0" borderId="6" xfId="0" applyNumberFormat="1" applyBorder="1"/>
    <xf numFmtId="164" fontId="0" fillId="2" borderId="6" xfId="0" applyNumberFormat="1" applyFill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2" borderId="6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/>
    </xf>
    <xf numFmtId="164" fontId="0" fillId="2" borderId="6" xfId="0" quotePrefix="1" applyNumberFormat="1" applyFill="1" applyBorder="1" applyAlignment="1">
      <alignment horizontal="center"/>
    </xf>
    <xf numFmtId="0" fontId="0" fillId="0" borderId="6" xfId="0" applyBorder="1" applyAlignment="1">
      <alignment horizontal="center"/>
    </xf>
    <xf numFmtId="164" fontId="0" fillId="0" borderId="0" xfId="0" applyNumberFormat="1"/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164" fontId="0" fillId="0" borderId="0" xfId="0" applyNumberFormat="1" applyFill="1" applyBorder="1"/>
    <xf numFmtId="10" fontId="0" fillId="0" borderId="0" xfId="0" applyNumberFormat="1" applyFill="1" applyBorder="1"/>
    <xf numFmtId="164" fontId="0" fillId="0" borderId="0" xfId="0" quotePrefix="1" applyNumberFormat="1" applyFill="1" applyBorder="1" applyAlignment="1">
      <alignment horizontal="center"/>
    </xf>
    <xf numFmtId="0" fontId="0" fillId="0" borderId="0" xfId="0" applyFill="1"/>
    <xf numFmtId="0" fontId="4" fillId="0" borderId="0" xfId="0" applyFont="1" applyAlignment="1">
      <alignment horizontal="justify" vertical="center" wrapText="1"/>
    </xf>
    <xf numFmtId="0" fontId="6" fillId="0" borderId="0" xfId="1" applyFont="1" applyAlignment="1">
      <alignment horizontal="justify" vertical="justify" wrapText="1"/>
    </xf>
    <xf numFmtId="0" fontId="3" fillId="0" borderId="0" xfId="1" applyAlignment="1">
      <alignment horizontal="justify" vertical="justify" wrapText="1"/>
    </xf>
    <xf numFmtId="0" fontId="8" fillId="0" borderId="0" xfId="0" applyFont="1" applyAlignment="1">
      <alignment horizontal="justify" vertical="justify" wrapText="1"/>
    </xf>
    <xf numFmtId="0" fontId="1" fillId="3" borderId="10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0" fontId="4" fillId="0" borderId="0" xfId="0" applyFont="1" applyAlignment="1">
      <alignment horizontal="justify" vertical="center" wrapText="1"/>
    </xf>
    <xf numFmtId="10" fontId="0" fillId="4" borderId="6" xfId="0" applyNumberFormat="1" applyFill="1" applyBorder="1"/>
    <xf numFmtId="0" fontId="9" fillId="0" borderId="0" xfId="0" applyFont="1" applyAlignment="1">
      <alignment horizontal="justify" vertical="top" wrapText="1"/>
    </xf>
  </cellXfs>
  <cellStyles count="2">
    <cellStyle name="Collegamento ipertestuale" xfId="1" builtinId="8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://www.avverafinanziamenti.i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35E25F-ED61-46C7-B155-DEC5145ECC38}">
  <dimension ref="A1:J93"/>
  <sheetViews>
    <sheetView tabSelected="1" topLeftCell="A16" workbookViewId="0">
      <selection activeCell="N31" sqref="N31"/>
    </sheetView>
  </sheetViews>
  <sheetFormatPr defaultRowHeight="15" x14ac:dyDescent="0.25"/>
  <cols>
    <col min="1" max="4" width="15" customWidth="1"/>
    <col min="5" max="5" width="9.140625" customWidth="1"/>
    <col min="6" max="7" width="15" customWidth="1"/>
    <col min="8" max="8" width="23.140625" customWidth="1"/>
  </cols>
  <sheetData>
    <row r="1" spans="1:8" x14ac:dyDescent="0.25">
      <c r="A1" s="29" t="s">
        <v>18</v>
      </c>
      <c r="B1" s="30"/>
      <c r="C1" s="30"/>
      <c r="D1" s="30"/>
      <c r="E1" s="30"/>
      <c r="F1" s="30"/>
      <c r="G1" s="30"/>
      <c r="H1" s="31"/>
    </row>
    <row r="3" spans="1:8" x14ac:dyDescent="0.25">
      <c r="A3" s="1" t="s">
        <v>46</v>
      </c>
      <c r="B3" s="1"/>
    </row>
    <row r="4" spans="1:8" ht="30" x14ac:dyDescent="0.25">
      <c r="A4" s="7" t="s">
        <v>2</v>
      </c>
      <c r="B4" s="17" t="s">
        <v>3</v>
      </c>
      <c r="C4" s="8" t="s">
        <v>4</v>
      </c>
      <c r="D4" s="15" t="s">
        <v>12</v>
      </c>
      <c r="E4" s="15" t="s">
        <v>13</v>
      </c>
      <c r="F4" s="15" t="s">
        <v>14</v>
      </c>
      <c r="G4" s="14" t="s">
        <v>15</v>
      </c>
      <c r="H4" s="14" t="s">
        <v>16</v>
      </c>
    </row>
    <row r="5" spans="1:8" x14ac:dyDescent="0.25">
      <c r="A5" s="9">
        <v>3100</v>
      </c>
      <c r="B5" s="9" t="s">
        <v>5</v>
      </c>
      <c r="C5" s="10">
        <f>+A5*0.02</f>
        <v>62</v>
      </c>
      <c r="D5" s="10">
        <f>+(A5+C5)/10</f>
        <v>316.2</v>
      </c>
      <c r="E5" s="33">
        <v>8.5000000000000006E-2</v>
      </c>
      <c r="F5" s="16">
        <v>0</v>
      </c>
      <c r="G5" s="10">
        <f>+A5</f>
        <v>3100</v>
      </c>
      <c r="H5" s="10">
        <f>+G5+C5+(3.9*10+16)</f>
        <v>3217</v>
      </c>
    </row>
    <row r="6" spans="1:8" x14ac:dyDescent="0.25">
      <c r="A6" s="9">
        <v>3450</v>
      </c>
      <c r="B6" s="9" t="s">
        <v>7</v>
      </c>
      <c r="C6" s="10">
        <f t="shared" ref="C6:C11" si="0">+A6*0.02</f>
        <v>69</v>
      </c>
      <c r="D6" s="10">
        <f t="shared" ref="D6:D10" si="1">+(A6+C6)/10</f>
        <v>351.9</v>
      </c>
      <c r="E6" s="33">
        <v>8.0799999999999997E-2</v>
      </c>
      <c r="F6" s="16">
        <v>0</v>
      </c>
      <c r="G6" s="10">
        <f t="shared" ref="G6:G10" si="2">+A6</f>
        <v>3450</v>
      </c>
      <c r="H6" s="10">
        <f t="shared" ref="H6:H11" si="3">+G6+C6+55</f>
        <v>3574</v>
      </c>
    </row>
    <row r="7" spans="1:8" x14ac:dyDescent="0.25">
      <c r="A7" s="9">
        <v>3750</v>
      </c>
      <c r="B7" s="9" t="s">
        <v>8</v>
      </c>
      <c r="C7" s="10">
        <f t="shared" si="0"/>
        <v>75</v>
      </c>
      <c r="D7" s="10">
        <f t="shared" si="1"/>
        <v>382.5</v>
      </c>
      <c r="E7" s="33">
        <v>7.7899999999999997E-2</v>
      </c>
      <c r="F7" s="16">
        <v>0</v>
      </c>
      <c r="G7" s="10">
        <f t="shared" si="2"/>
        <v>3750</v>
      </c>
      <c r="H7" s="10">
        <f t="shared" si="3"/>
        <v>3880</v>
      </c>
    </row>
    <row r="8" spans="1:8" x14ac:dyDescent="0.25">
      <c r="A8" s="9">
        <v>4050</v>
      </c>
      <c r="B8" s="9" t="s">
        <v>9</v>
      </c>
      <c r="C8" s="10">
        <f t="shared" si="0"/>
        <v>81</v>
      </c>
      <c r="D8" s="10">
        <f t="shared" si="1"/>
        <v>413.1</v>
      </c>
      <c r="E8" s="33">
        <v>7.5399999999999995E-2</v>
      </c>
      <c r="F8" s="16">
        <v>0</v>
      </c>
      <c r="G8" s="10">
        <f t="shared" si="2"/>
        <v>4050</v>
      </c>
      <c r="H8" s="10">
        <f t="shared" si="3"/>
        <v>4186</v>
      </c>
    </row>
    <row r="9" spans="1:8" x14ac:dyDescent="0.25">
      <c r="A9" s="9">
        <v>4600</v>
      </c>
      <c r="B9" s="9" t="s">
        <v>10</v>
      </c>
      <c r="C9" s="10">
        <f t="shared" si="0"/>
        <v>92</v>
      </c>
      <c r="D9" s="10">
        <f t="shared" si="1"/>
        <v>469.2</v>
      </c>
      <c r="E9" s="33">
        <v>7.1599999999999997E-2</v>
      </c>
      <c r="F9" s="16">
        <v>0</v>
      </c>
      <c r="G9" s="10">
        <f t="shared" si="2"/>
        <v>4600</v>
      </c>
      <c r="H9" s="10">
        <f t="shared" si="3"/>
        <v>4747</v>
      </c>
    </row>
    <row r="10" spans="1:8" x14ac:dyDescent="0.25">
      <c r="A10" s="9">
        <v>5400</v>
      </c>
      <c r="B10" s="9" t="s">
        <v>11</v>
      </c>
      <c r="C10" s="10">
        <f t="shared" si="0"/>
        <v>108</v>
      </c>
      <c r="D10" s="10">
        <f t="shared" si="1"/>
        <v>550.79999999999995</v>
      </c>
      <c r="E10" s="33">
        <v>6.7500000000000004E-2</v>
      </c>
      <c r="F10" s="16">
        <v>0</v>
      </c>
      <c r="G10" s="10">
        <f t="shared" si="2"/>
        <v>5400</v>
      </c>
      <c r="H10" s="10">
        <f t="shared" si="3"/>
        <v>5563</v>
      </c>
    </row>
    <row r="11" spans="1:8" x14ac:dyDescent="0.25">
      <c r="A11" s="9">
        <v>6200</v>
      </c>
      <c r="B11" s="9" t="s">
        <v>19</v>
      </c>
      <c r="C11" s="10">
        <f t="shared" si="0"/>
        <v>124</v>
      </c>
      <c r="D11" s="10">
        <f t="shared" ref="D11" si="4">+(A11+C11)/10</f>
        <v>632.4</v>
      </c>
      <c r="E11" s="33">
        <v>6.4500000000000002E-2</v>
      </c>
      <c r="F11" s="16">
        <v>0</v>
      </c>
      <c r="G11" s="10">
        <f t="shared" ref="G11" si="5">+A11</f>
        <v>6200</v>
      </c>
      <c r="H11" s="10">
        <f t="shared" si="3"/>
        <v>6379</v>
      </c>
    </row>
    <row r="13" spans="1:8" x14ac:dyDescent="0.25">
      <c r="A13" s="1" t="s">
        <v>47</v>
      </c>
      <c r="B13" s="1"/>
    </row>
    <row r="14" spans="1:8" ht="33" customHeight="1" x14ac:dyDescent="0.25">
      <c r="A14" s="7" t="s">
        <v>2</v>
      </c>
      <c r="B14" s="17" t="s">
        <v>3</v>
      </c>
      <c r="C14" s="8" t="s">
        <v>17</v>
      </c>
      <c r="D14" s="15" t="s">
        <v>12</v>
      </c>
      <c r="E14" s="15" t="s">
        <v>13</v>
      </c>
      <c r="F14" s="15" t="s">
        <v>14</v>
      </c>
      <c r="G14" s="14" t="s">
        <v>15</v>
      </c>
      <c r="H14" s="14" t="s">
        <v>16</v>
      </c>
    </row>
    <row r="15" spans="1:8" x14ac:dyDescent="0.25">
      <c r="A15" s="9">
        <v>4000</v>
      </c>
      <c r="B15" s="9" t="s">
        <v>5</v>
      </c>
      <c r="C15" s="10">
        <f>+A15*0.02</f>
        <v>80</v>
      </c>
      <c r="D15" s="10">
        <f>+(A15+C15)/10</f>
        <v>408</v>
      </c>
      <c r="E15" s="33">
        <v>7.5800000000000006E-2</v>
      </c>
      <c r="F15" s="16">
        <v>0</v>
      </c>
      <c r="G15" s="10">
        <f>+A15</f>
        <v>4000</v>
      </c>
      <c r="H15" s="10">
        <f t="shared" ref="H15:H21" si="6">+G15+C15+55</f>
        <v>4135</v>
      </c>
    </row>
    <row r="16" spans="1:8" x14ac:dyDescent="0.25">
      <c r="A16" s="9">
        <v>4400</v>
      </c>
      <c r="B16" s="9" t="s">
        <v>7</v>
      </c>
      <c r="C16" s="10">
        <f t="shared" ref="C16:C20" si="7">+A16*0.02</f>
        <v>88</v>
      </c>
      <c r="D16" s="10">
        <f t="shared" ref="D16:D20" si="8">+(A16+C16)/10</f>
        <v>448.8</v>
      </c>
      <c r="E16" s="33">
        <v>7.2900000000000006E-2</v>
      </c>
      <c r="F16" s="16">
        <v>0</v>
      </c>
      <c r="G16" s="10">
        <f t="shared" ref="G16:G20" si="9">+A16</f>
        <v>4400</v>
      </c>
      <c r="H16" s="10">
        <f t="shared" si="6"/>
        <v>4543</v>
      </c>
    </row>
    <row r="17" spans="1:8" x14ac:dyDescent="0.25">
      <c r="A17" s="9">
        <v>4900</v>
      </c>
      <c r="B17" s="9" t="s">
        <v>8</v>
      </c>
      <c r="C17" s="10">
        <f t="shared" si="7"/>
        <v>98</v>
      </c>
      <c r="D17" s="10">
        <f t="shared" si="8"/>
        <v>499.8</v>
      </c>
      <c r="E17" s="33">
        <v>6.9900000000000004E-2</v>
      </c>
      <c r="F17" s="16">
        <v>0</v>
      </c>
      <c r="G17" s="10">
        <f t="shared" si="9"/>
        <v>4900</v>
      </c>
      <c r="H17" s="10">
        <f t="shared" si="6"/>
        <v>5053</v>
      </c>
    </row>
    <row r="18" spans="1:8" x14ac:dyDescent="0.25">
      <c r="A18" s="9">
        <v>5500</v>
      </c>
      <c r="B18" s="9" t="s">
        <v>9</v>
      </c>
      <c r="C18" s="10">
        <f t="shared" si="7"/>
        <v>110</v>
      </c>
      <c r="D18" s="10">
        <f t="shared" si="8"/>
        <v>561</v>
      </c>
      <c r="E18" s="33">
        <v>6.7100000000000007E-2</v>
      </c>
      <c r="F18" s="16">
        <v>0</v>
      </c>
      <c r="G18" s="10">
        <f t="shared" si="9"/>
        <v>5500</v>
      </c>
      <c r="H18" s="10">
        <f t="shared" si="6"/>
        <v>5665</v>
      </c>
    </row>
    <row r="19" spans="1:8" x14ac:dyDescent="0.25">
      <c r="A19" s="9">
        <v>6200</v>
      </c>
      <c r="B19" s="9" t="s">
        <v>10</v>
      </c>
      <c r="C19" s="10">
        <f t="shared" si="7"/>
        <v>124</v>
      </c>
      <c r="D19" s="10">
        <f t="shared" si="8"/>
        <v>632.4</v>
      </c>
      <c r="E19" s="33">
        <v>6.4500000000000002E-2</v>
      </c>
      <c r="F19" s="16">
        <v>0</v>
      </c>
      <c r="G19" s="10">
        <f t="shared" si="9"/>
        <v>6200</v>
      </c>
      <c r="H19" s="10">
        <f t="shared" si="6"/>
        <v>6379</v>
      </c>
    </row>
    <row r="20" spans="1:8" x14ac:dyDescent="0.25">
      <c r="A20" s="9">
        <v>7100</v>
      </c>
      <c r="B20" s="9" t="s">
        <v>11</v>
      </c>
      <c r="C20" s="10">
        <f t="shared" si="7"/>
        <v>142</v>
      </c>
      <c r="D20" s="10">
        <f t="shared" si="8"/>
        <v>724.2</v>
      </c>
      <c r="E20" s="33">
        <v>6.1899999999999997E-2</v>
      </c>
      <c r="F20" s="16">
        <v>0</v>
      </c>
      <c r="G20" s="10">
        <f t="shared" si="9"/>
        <v>7100</v>
      </c>
      <c r="H20" s="10">
        <f t="shared" si="6"/>
        <v>7297</v>
      </c>
    </row>
    <row r="21" spans="1:8" x14ac:dyDescent="0.25">
      <c r="A21" s="9">
        <v>7500</v>
      </c>
      <c r="B21" s="9" t="s">
        <v>19</v>
      </c>
      <c r="C21" s="10">
        <f t="shared" ref="C21" si="10">+A21*0.02</f>
        <v>150</v>
      </c>
      <c r="D21" s="10">
        <f t="shared" ref="D21" si="11">+(A21+C21)/10</f>
        <v>765</v>
      </c>
      <c r="E21" s="33">
        <v>6.0999999999999999E-2</v>
      </c>
      <c r="F21" s="16">
        <v>0</v>
      </c>
      <c r="G21" s="10">
        <f t="shared" ref="G21" si="12">+A21</f>
        <v>7500</v>
      </c>
      <c r="H21" s="10">
        <f t="shared" si="6"/>
        <v>7705</v>
      </c>
    </row>
    <row r="23" spans="1:8" x14ac:dyDescent="0.25">
      <c r="A23" s="1" t="s">
        <v>48</v>
      </c>
      <c r="B23" s="18" t="s">
        <v>3</v>
      </c>
      <c r="C23" t="s">
        <v>21</v>
      </c>
      <c r="D23" t="s">
        <v>28</v>
      </c>
      <c r="E23" t="s">
        <v>24</v>
      </c>
      <c r="F23" t="s">
        <v>31</v>
      </c>
      <c r="G23" t="s">
        <v>27</v>
      </c>
      <c r="H23" t="s">
        <v>34</v>
      </c>
    </row>
    <row r="24" spans="1:8" x14ac:dyDescent="0.25">
      <c r="B24" s="21"/>
      <c r="C24" t="s">
        <v>22</v>
      </c>
      <c r="D24" t="s">
        <v>29</v>
      </c>
      <c r="E24" t="s">
        <v>25</v>
      </c>
      <c r="F24" t="s">
        <v>32</v>
      </c>
    </row>
    <row r="25" spans="1:8" x14ac:dyDescent="0.25">
      <c r="B25" s="21"/>
      <c r="C25" t="s">
        <v>23</v>
      </c>
      <c r="D25" t="s">
        <v>30</v>
      </c>
      <c r="E25" t="s">
        <v>26</v>
      </c>
      <c r="F25" t="s">
        <v>33</v>
      </c>
    </row>
    <row r="27" spans="1:8" ht="39.75" customHeight="1" x14ac:dyDescent="0.25">
      <c r="A27" s="32" t="s">
        <v>44</v>
      </c>
      <c r="B27" s="32"/>
      <c r="C27" s="32"/>
      <c r="D27" s="32"/>
      <c r="E27" s="32"/>
      <c r="F27" s="32"/>
      <c r="G27" s="32"/>
      <c r="H27" s="32"/>
    </row>
    <row r="28" spans="1:8" x14ac:dyDescent="0.25">
      <c r="A28" s="19"/>
    </row>
    <row r="29" spans="1:8" ht="51.75" customHeight="1" x14ac:dyDescent="0.25">
      <c r="A29" s="34" t="s">
        <v>56</v>
      </c>
      <c r="B29" s="34"/>
      <c r="C29" s="34"/>
      <c r="D29" s="34"/>
      <c r="E29" s="34"/>
      <c r="F29" s="34"/>
      <c r="G29" s="34"/>
      <c r="H29" s="34"/>
    </row>
    <row r="30" spans="1:8" x14ac:dyDescent="0.25">
      <c r="A30" s="20"/>
    </row>
    <row r="31" spans="1:8" ht="33" customHeight="1" x14ac:dyDescent="0.25">
      <c r="A31" s="28" t="s">
        <v>43</v>
      </c>
      <c r="B31" s="28"/>
      <c r="C31" s="28"/>
      <c r="D31" s="28"/>
      <c r="E31" s="28"/>
      <c r="F31" s="28"/>
      <c r="G31" s="28"/>
      <c r="H31" s="28"/>
    </row>
    <row r="32" spans="1:8" ht="15.75" thickBot="1" x14ac:dyDescent="0.3"/>
    <row r="33" spans="1:10" x14ac:dyDescent="0.25">
      <c r="C33" s="2" t="s">
        <v>0</v>
      </c>
      <c r="D33" s="3"/>
      <c r="E33" s="3"/>
      <c r="F33" s="4"/>
    </row>
    <row r="34" spans="1:10" x14ac:dyDescent="0.25">
      <c r="C34" s="5" t="s">
        <v>1</v>
      </c>
      <c r="F34" s="6"/>
    </row>
    <row r="35" spans="1:10" x14ac:dyDescent="0.25">
      <c r="C35" s="5" t="s">
        <v>45</v>
      </c>
      <c r="F35" s="6"/>
    </row>
    <row r="36" spans="1:10" ht="15.75" thickBot="1" x14ac:dyDescent="0.3">
      <c r="C36" s="11" t="s">
        <v>6</v>
      </c>
      <c r="D36" s="12"/>
      <c r="E36" s="12"/>
      <c r="F36" s="13"/>
    </row>
    <row r="38" spans="1:10" x14ac:dyDescent="0.25">
      <c r="A38" s="1" t="s">
        <v>50</v>
      </c>
      <c r="B38" s="1"/>
      <c r="C38" s="1"/>
      <c r="D38" s="1"/>
    </row>
    <row r="40" spans="1:10" ht="30.75" customHeight="1" x14ac:dyDescent="0.25">
      <c r="A40" s="7" t="s">
        <v>2</v>
      </c>
      <c r="B40" s="17" t="s">
        <v>3</v>
      </c>
      <c r="C40" s="8" t="s">
        <v>4</v>
      </c>
      <c r="D40" s="15" t="s">
        <v>12</v>
      </c>
      <c r="E40" s="15" t="s">
        <v>13</v>
      </c>
      <c r="F40" s="15" t="s">
        <v>14</v>
      </c>
      <c r="G40" s="14" t="s">
        <v>15</v>
      </c>
      <c r="H40" s="14" t="s">
        <v>16</v>
      </c>
      <c r="J40" s="1"/>
    </row>
    <row r="41" spans="1:10" x14ac:dyDescent="0.25">
      <c r="A41" s="9">
        <v>3600</v>
      </c>
      <c r="B41" s="9" t="s">
        <v>5</v>
      </c>
      <c r="C41" s="10">
        <f>+A41*0.02</f>
        <v>72</v>
      </c>
      <c r="D41" s="10">
        <f>+(A41+C41)/10</f>
        <v>367.2</v>
      </c>
      <c r="E41" s="33">
        <v>7.9299999999999995E-2</v>
      </c>
      <c r="F41" s="16">
        <v>0</v>
      </c>
      <c r="G41" s="10">
        <f>+A41</f>
        <v>3600</v>
      </c>
      <c r="H41" s="10">
        <f t="shared" ref="H41:H46" si="13">+G41+C41+55</f>
        <v>3727</v>
      </c>
    </row>
    <row r="42" spans="1:10" x14ac:dyDescent="0.25">
      <c r="A42" s="9">
        <v>3950</v>
      </c>
      <c r="B42" s="9" t="s">
        <v>7</v>
      </c>
      <c r="C42" s="10">
        <f t="shared" ref="C42:C46" si="14">+A42*0.02</f>
        <v>79</v>
      </c>
      <c r="D42" s="10">
        <f t="shared" ref="D42:D46" si="15">+(A42+C42)/10</f>
        <v>402.9</v>
      </c>
      <c r="E42" s="33">
        <v>7.6200000000000004E-2</v>
      </c>
      <c r="F42" s="16">
        <v>0</v>
      </c>
      <c r="G42" s="10">
        <f>+A42</f>
        <v>3950</v>
      </c>
      <c r="H42" s="10">
        <f t="shared" si="13"/>
        <v>4084</v>
      </c>
    </row>
    <row r="43" spans="1:10" x14ac:dyDescent="0.25">
      <c r="A43" s="9">
        <v>4250</v>
      </c>
      <c r="B43" s="9" t="s">
        <v>8</v>
      </c>
      <c r="C43" s="10">
        <f t="shared" si="14"/>
        <v>85</v>
      </c>
      <c r="D43" s="10">
        <f t="shared" si="15"/>
        <v>433.5</v>
      </c>
      <c r="E43" s="33">
        <v>7.3899999999999993E-2</v>
      </c>
      <c r="F43" s="16">
        <v>0</v>
      </c>
      <c r="G43" s="10">
        <v>4450</v>
      </c>
      <c r="H43" s="10">
        <f t="shared" si="13"/>
        <v>4590</v>
      </c>
    </row>
    <row r="44" spans="1:10" x14ac:dyDescent="0.25">
      <c r="A44" s="9">
        <v>4550</v>
      </c>
      <c r="B44" s="9" t="s">
        <v>9</v>
      </c>
      <c r="C44" s="10">
        <f t="shared" si="14"/>
        <v>91</v>
      </c>
      <c r="D44" s="10">
        <f t="shared" si="15"/>
        <v>464.1</v>
      </c>
      <c r="E44" s="33">
        <v>7.1900000000000006E-2</v>
      </c>
      <c r="F44" s="16">
        <v>0</v>
      </c>
      <c r="G44" s="10">
        <f>+A44</f>
        <v>4550</v>
      </c>
      <c r="H44" s="10">
        <f t="shared" si="13"/>
        <v>4696</v>
      </c>
    </row>
    <row r="45" spans="1:10" x14ac:dyDescent="0.25">
      <c r="A45" s="9">
        <v>5100</v>
      </c>
      <c r="B45" s="9" t="s">
        <v>10</v>
      </c>
      <c r="C45" s="10">
        <f t="shared" si="14"/>
        <v>102</v>
      </c>
      <c r="D45" s="10">
        <f t="shared" si="15"/>
        <v>520.20000000000005</v>
      </c>
      <c r="E45" s="33">
        <v>6.8900000000000003E-2</v>
      </c>
      <c r="F45" s="16">
        <v>0</v>
      </c>
      <c r="G45" s="10">
        <f t="shared" ref="G45:G46" si="16">+A45</f>
        <v>5100</v>
      </c>
      <c r="H45" s="10">
        <f t="shared" si="13"/>
        <v>5257</v>
      </c>
    </row>
    <row r="46" spans="1:10" x14ac:dyDescent="0.25">
      <c r="A46" s="9">
        <v>5900</v>
      </c>
      <c r="B46" s="9" t="s">
        <v>11</v>
      </c>
      <c r="C46" s="10">
        <f t="shared" si="14"/>
        <v>118</v>
      </c>
      <c r="D46" s="10">
        <f t="shared" si="15"/>
        <v>601.79999999999995</v>
      </c>
      <c r="E46" s="33">
        <v>6.5500000000000003E-2</v>
      </c>
      <c r="F46" s="16">
        <v>0</v>
      </c>
      <c r="G46" s="10">
        <f t="shared" si="16"/>
        <v>5900</v>
      </c>
      <c r="H46" s="10">
        <f t="shared" si="13"/>
        <v>6073</v>
      </c>
    </row>
    <row r="47" spans="1:10" x14ac:dyDescent="0.25">
      <c r="A47" s="9">
        <v>6700</v>
      </c>
      <c r="B47" s="9" t="s">
        <v>19</v>
      </c>
      <c r="C47" s="10">
        <f t="shared" ref="C47" si="17">+A47*0.02</f>
        <v>134</v>
      </c>
      <c r="D47" s="10">
        <f t="shared" ref="D47" si="18">+(A47+C47)/10</f>
        <v>683.4</v>
      </c>
      <c r="E47" s="33">
        <v>6.3E-2</v>
      </c>
      <c r="F47" s="16">
        <v>0</v>
      </c>
      <c r="G47" s="10">
        <f t="shared" ref="G47" si="19">+A47</f>
        <v>6700</v>
      </c>
      <c r="H47" s="10">
        <f t="shared" ref="H47" si="20">+G47+C47+55</f>
        <v>6889</v>
      </c>
    </row>
    <row r="48" spans="1:10" s="24" customFormat="1" x14ac:dyDescent="0.25">
      <c r="A48" s="21"/>
      <c r="B48" s="21"/>
      <c r="C48" s="21"/>
      <c r="D48" s="21"/>
      <c r="E48" s="22"/>
      <c r="F48" s="23"/>
      <c r="G48" s="21"/>
      <c r="H48" s="21"/>
    </row>
    <row r="49" spans="1:8" x14ac:dyDescent="0.25">
      <c r="A49" s="1" t="s">
        <v>49</v>
      </c>
      <c r="B49" s="1"/>
      <c r="C49" s="1"/>
      <c r="D49" s="1"/>
    </row>
    <row r="51" spans="1:8" ht="30" x14ac:dyDescent="0.25">
      <c r="A51" s="7" t="s">
        <v>2</v>
      </c>
      <c r="B51" s="17" t="s">
        <v>3</v>
      </c>
      <c r="C51" s="8" t="s">
        <v>4</v>
      </c>
      <c r="D51" s="15" t="s">
        <v>12</v>
      </c>
      <c r="E51" s="15" t="s">
        <v>13</v>
      </c>
      <c r="F51" s="15" t="s">
        <v>14</v>
      </c>
      <c r="G51" s="14" t="s">
        <v>15</v>
      </c>
      <c r="H51" s="14" t="s">
        <v>16</v>
      </c>
    </row>
    <row r="52" spans="1:8" x14ac:dyDescent="0.25">
      <c r="A52" s="9">
        <v>3600</v>
      </c>
      <c r="B52" s="9" t="s">
        <v>5</v>
      </c>
      <c r="C52" s="10">
        <f>+A52*0.02</f>
        <v>72</v>
      </c>
      <c r="D52" s="10">
        <f>+(A52+C52)/10</f>
        <v>367.2</v>
      </c>
      <c r="E52" s="33">
        <v>7.9299999999999995E-2</v>
      </c>
      <c r="F52" s="16">
        <v>0</v>
      </c>
      <c r="G52" s="10">
        <f>+A52</f>
        <v>3600</v>
      </c>
      <c r="H52" s="10">
        <f t="shared" ref="H52:H57" si="21">+G52+C52+55</f>
        <v>3727</v>
      </c>
    </row>
    <row r="53" spans="1:8" x14ac:dyDescent="0.25">
      <c r="A53" s="9">
        <v>3900</v>
      </c>
      <c r="B53" s="9" t="s">
        <v>7</v>
      </c>
      <c r="C53" s="10">
        <f t="shared" ref="C53:C57" si="22">+A53*0.02</f>
        <v>78</v>
      </c>
      <c r="D53" s="10">
        <f t="shared" ref="D53:D57" si="23">+(A53+C53)/10</f>
        <v>397.8</v>
      </c>
      <c r="E53" s="33">
        <v>7.6600000000000001E-2</v>
      </c>
      <c r="F53" s="16">
        <v>0</v>
      </c>
      <c r="G53" s="10">
        <f>+A53</f>
        <v>3900</v>
      </c>
      <c r="H53" s="10">
        <f t="shared" si="21"/>
        <v>4033</v>
      </c>
    </row>
    <row r="54" spans="1:8" x14ac:dyDescent="0.25">
      <c r="A54" s="9">
        <v>4450</v>
      </c>
      <c r="B54" s="9" t="s">
        <v>8</v>
      </c>
      <c r="C54" s="10">
        <f t="shared" si="22"/>
        <v>89</v>
      </c>
      <c r="D54" s="10">
        <f t="shared" si="23"/>
        <v>453.9</v>
      </c>
      <c r="E54" s="33">
        <v>7.2499999999999995E-2</v>
      </c>
      <c r="F54" s="16">
        <v>0</v>
      </c>
      <c r="G54" s="10">
        <v>4450</v>
      </c>
      <c r="H54" s="10">
        <f t="shared" si="21"/>
        <v>4594</v>
      </c>
    </row>
    <row r="55" spans="1:8" x14ac:dyDescent="0.25">
      <c r="A55" s="9">
        <v>5100</v>
      </c>
      <c r="B55" s="9" t="s">
        <v>9</v>
      </c>
      <c r="C55" s="10">
        <f t="shared" si="22"/>
        <v>102</v>
      </c>
      <c r="D55" s="10">
        <f t="shared" si="23"/>
        <v>520.20000000000005</v>
      </c>
      <c r="E55" s="33">
        <v>6.8900000000000003E-2</v>
      </c>
      <c r="F55" s="16">
        <v>0</v>
      </c>
      <c r="G55" s="10">
        <f>+A55</f>
        <v>5100</v>
      </c>
      <c r="H55" s="10">
        <f t="shared" si="21"/>
        <v>5257</v>
      </c>
    </row>
    <row r="56" spans="1:8" x14ac:dyDescent="0.25">
      <c r="A56" s="9">
        <v>5850</v>
      </c>
      <c r="B56" s="9" t="s">
        <v>10</v>
      </c>
      <c r="C56" s="10">
        <f t="shared" si="22"/>
        <v>117</v>
      </c>
      <c r="D56" s="10">
        <f t="shared" si="23"/>
        <v>596.70000000000005</v>
      </c>
      <c r="E56" s="33">
        <v>6.5699999999999995E-2</v>
      </c>
      <c r="F56" s="16">
        <v>0</v>
      </c>
      <c r="G56" s="10">
        <f t="shared" ref="G56:G57" si="24">+A56</f>
        <v>5850</v>
      </c>
      <c r="H56" s="10">
        <f t="shared" si="21"/>
        <v>6022</v>
      </c>
    </row>
    <row r="57" spans="1:8" x14ac:dyDescent="0.25">
      <c r="A57" s="9">
        <v>6700</v>
      </c>
      <c r="B57" s="9" t="s">
        <v>11</v>
      </c>
      <c r="C57" s="10">
        <f t="shared" si="22"/>
        <v>134</v>
      </c>
      <c r="D57" s="10">
        <f t="shared" si="23"/>
        <v>683.4</v>
      </c>
      <c r="E57" s="33">
        <v>6.3E-2</v>
      </c>
      <c r="F57" s="16">
        <v>0</v>
      </c>
      <c r="G57" s="10">
        <f t="shared" si="24"/>
        <v>6700</v>
      </c>
      <c r="H57" s="10">
        <f t="shared" si="21"/>
        <v>6889</v>
      </c>
    </row>
    <row r="59" spans="1:8" x14ac:dyDescent="0.25">
      <c r="A59" s="1" t="s">
        <v>51</v>
      </c>
    </row>
    <row r="61" spans="1:8" ht="30" x14ac:dyDescent="0.25">
      <c r="A61" s="7" t="s">
        <v>2</v>
      </c>
      <c r="B61" s="17" t="s">
        <v>3</v>
      </c>
      <c r="C61" s="8" t="s">
        <v>17</v>
      </c>
      <c r="D61" s="15" t="s">
        <v>12</v>
      </c>
      <c r="E61" s="15" t="s">
        <v>13</v>
      </c>
      <c r="F61" s="15" t="s">
        <v>14</v>
      </c>
      <c r="G61" s="14" t="s">
        <v>15</v>
      </c>
      <c r="H61" s="14" t="s">
        <v>16</v>
      </c>
    </row>
    <row r="62" spans="1:8" x14ac:dyDescent="0.25">
      <c r="A62" s="9">
        <v>4500</v>
      </c>
      <c r="B62" s="9" t="s">
        <v>5</v>
      </c>
      <c r="C62" s="10">
        <f>+A62*0.02</f>
        <v>90</v>
      </c>
      <c r="D62" s="10">
        <f t="shared" ref="D62:D67" si="25">+(A62+C62)/10</f>
        <v>459</v>
      </c>
      <c r="E62" s="33">
        <v>7.22E-2</v>
      </c>
      <c r="F62" s="16">
        <v>0</v>
      </c>
      <c r="G62" s="10">
        <f>+A62</f>
        <v>4500</v>
      </c>
      <c r="H62" s="10">
        <f t="shared" ref="H62:H67" si="26">+G62+C62+55</f>
        <v>4645</v>
      </c>
    </row>
    <row r="63" spans="1:8" x14ac:dyDescent="0.25">
      <c r="A63" s="9">
        <v>4900</v>
      </c>
      <c r="B63" s="9" t="s">
        <v>7</v>
      </c>
      <c r="C63" s="10">
        <f t="shared" ref="C63:C67" si="27">+A63*0.02</f>
        <v>98</v>
      </c>
      <c r="D63" s="10">
        <f t="shared" si="25"/>
        <v>499.8</v>
      </c>
      <c r="E63" s="33">
        <v>6.9900000000000004E-2</v>
      </c>
      <c r="F63" s="16">
        <v>0</v>
      </c>
      <c r="G63" s="10">
        <f t="shared" ref="G63:G67" si="28">+A63</f>
        <v>4900</v>
      </c>
      <c r="H63" s="10">
        <f t="shared" si="26"/>
        <v>5053</v>
      </c>
    </row>
    <row r="64" spans="1:8" x14ac:dyDescent="0.25">
      <c r="A64" s="9">
        <v>5400</v>
      </c>
      <c r="B64" s="9" t="s">
        <v>8</v>
      </c>
      <c r="C64" s="10">
        <f t="shared" si="27"/>
        <v>108</v>
      </c>
      <c r="D64" s="10">
        <f t="shared" si="25"/>
        <v>550.79999999999995</v>
      </c>
      <c r="E64" s="33">
        <v>6.7500000000000004E-2</v>
      </c>
      <c r="F64" s="16">
        <v>0</v>
      </c>
      <c r="G64" s="10">
        <f t="shared" si="28"/>
        <v>5400</v>
      </c>
      <c r="H64" s="10">
        <f t="shared" si="26"/>
        <v>5563</v>
      </c>
    </row>
    <row r="65" spans="1:8" x14ac:dyDescent="0.25">
      <c r="A65" s="9">
        <v>6000</v>
      </c>
      <c r="B65" s="9" t="s">
        <v>9</v>
      </c>
      <c r="C65" s="10">
        <f t="shared" si="27"/>
        <v>120</v>
      </c>
      <c r="D65" s="10">
        <f t="shared" si="25"/>
        <v>612</v>
      </c>
      <c r="E65" s="33">
        <v>6.5199999999999994E-2</v>
      </c>
      <c r="F65" s="16">
        <v>0</v>
      </c>
      <c r="G65" s="10">
        <f t="shared" si="28"/>
        <v>6000</v>
      </c>
      <c r="H65" s="10">
        <f t="shared" si="26"/>
        <v>6175</v>
      </c>
    </row>
    <row r="66" spans="1:8" x14ac:dyDescent="0.25">
      <c r="A66" s="9">
        <v>6700</v>
      </c>
      <c r="B66" s="9" t="s">
        <v>10</v>
      </c>
      <c r="C66" s="10">
        <f t="shared" si="27"/>
        <v>134</v>
      </c>
      <c r="D66" s="10">
        <f t="shared" si="25"/>
        <v>683.4</v>
      </c>
      <c r="E66" s="33">
        <v>6.3E-2</v>
      </c>
      <c r="F66" s="16">
        <v>0</v>
      </c>
      <c r="G66" s="10">
        <f t="shared" si="28"/>
        <v>6700</v>
      </c>
      <c r="H66" s="10">
        <f t="shared" si="26"/>
        <v>6889</v>
      </c>
    </row>
    <row r="67" spans="1:8" x14ac:dyDescent="0.25">
      <c r="A67" s="9">
        <v>7600</v>
      </c>
      <c r="B67" s="9" t="s">
        <v>11</v>
      </c>
      <c r="C67" s="10">
        <f t="shared" si="27"/>
        <v>152</v>
      </c>
      <c r="D67" s="10">
        <f t="shared" si="25"/>
        <v>775.2</v>
      </c>
      <c r="E67" s="33">
        <v>6.08E-2</v>
      </c>
      <c r="F67" s="16">
        <v>0</v>
      </c>
      <c r="G67" s="10">
        <f t="shared" si="28"/>
        <v>7600</v>
      </c>
      <c r="H67" s="10">
        <f t="shared" si="26"/>
        <v>7807</v>
      </c>
    </row>
    <row r="68" spans="1:8" x14ac:dyDescent="0.25">
      <c r="A68" s="9">
        <v>8000</v>
      </c>
      <c r="B68" s="9" t="s">
        <v>19</v>
      </c>
      <c r="C68" s="10">
        <f t="shared" ref="C68" si="29">+A68*0.02</f>
        <v>160</v>
      </c>
      <c r="D68" s="10">
        <f t="shared" ref="D68" si="30">+(A68+C68)/10</f>
        <v>816</v>
      </c>
      <c r="E68" s="33">
        <v>5.9900000000000002E-2</v>
      </c>
      <c r="F68" s="16">
        <v>0</v>
      </c>
      <c r="G68" s="10">
        <f t="shared" ref="G68" si="31">+A68</f>
        <v>8000</v>
      </c>
      <c r="H68" s="10">
        <f t="shared" ref="H68" si="32">+G68+C68+55</f>
        <v>8215</v>
      </c>
    </row>
    <row r="70" spans="1:8" x14ac:dyDescent="0.25">
      <c r="A70" s="1" t="s">
        <v>48</v>
      </c>
      <c r="B70" s="18" t="s">
        <v>20</v>
      </c>
      <c r="C70" t="s">
        <v>21</v>
      </c>
      <c r="D70" t="s">
        <v>36</v>
      </c>
      <c r="E70" t="s">
        <v>24</v>
      </c>
      <c r="F70" t="s">
        <v>39</v>
      </c>
    </row>
    <row r="71" spans="1:8" x14ac:dyDescent="0.25">
      <c r="A71" s="1" t="s">
        <v>55</v>
      </c>
      <c r="C71" t="s">
        <v>22</v>
      </c>
      <c r="D71" t="s">
        <v>37</v>
      </c>
      <c r="E71" t="s">
        <v>25</v>
      </c>
      <c r="F71" t="s">
        <v>40</v>
      </c>
    </row>
    <row r="72" spans="1:8" x14ac:dyDescent="0.25">
      <c r="C72" t="s">
        <v>23</v>
      </c>
      <c r="D72" t="s">
        <v>38</v>
      </c>
      <c r="E72" t="s">
        <v>26</v>
      </c>
      <c r="F72" t="s">
        <v>41</v>
      </c>
    </row>
    <row r="74" spans="1:8" x14ac:dyDescent="0.25">
      <c r="B74" s="18" t="s">
        <v>35</v>
      </c>
      <c r="C74" t="s">
        <v>21</v>
      </c>
      <c r="D74" t="s">
        <v>28</v>
      </c>
      <c r="E74" t="s">
        <v>24</v>
      </c>
      <c r="F74" t="s">
        <v>31</v>
      </c>
      <c r="G74" t="s">
        <v>27</v>
      </c>
      <c r="H74" t="s">
        <v>52</v>
      </c>
    </row>
    <row r="75" spans="1:8" x14ac:dyDescent="0.25">
      <c r="C75" t="s">
        <v>22</v>
      </c>
      <c r="D75" t="s">
        <v>29</v>
      </c>
      <c r="E75" t="s">
        <v>25</v>
      </c>
      <c r="F75" t="s">
        <v>32</v>
      </c>
    </row>
    <row r="76" spans="1:8" x14ac:dyDescent="0.25">
      <c r="C76" t="s">
        <v>23</v>
      </c>
      <c r="D76" t="s">
        <v>30</v>
      </c>
      <c r="E76" t="s">
        <v>26</v>
      </c>
      <c r="F76" t="s">
        <v>33</v>
      </c>
    </row>
    <row r="78" spans="1:8" s="1" customFormat="1" x14ac:dyDescent="0.25">
      <c r="A78" s="1" t="s">
        <v>53</v>
      </c>
    </row>
    <row r="79" spans="1:8" s="1" customFormat="1" x14ac:dyDescent="0.25"/>
    <row r="80" spans="1:8" s="1" customFormat="1" x14ac:dyDescent="0.25">
      <c r="A80" t="s">
        <v>2</v>
      </c>
      <c r="B80" t="s">
        <v>3</v>
      </c>
      <c r="C80" t="s">
        <v>17</v>
      </c>
      <c r="D80" t="s">
        <v>12</v>
      </c>
      <c r="E80" t="s">
        <v>13</v>
      </c>
      <c r="F80" t="s">
        <v>14</v>
      </c>
      <c r="G80" t="s">
        <v>15</v>
      </c>
      <c r="H80" t="s">
        <v>16</v>
      </c>
    </row>
    <row r="81" spans="1:8" x14ac:dyDescent="0.25">
      <c r="A81" s="9">
        <f>2650+3100</f>
        <v>5750</v>
      </c>
      <c r="B81" s="9" t="s">
        <v>5</v>
      </c>
      <c r="C81" s="10">
        <f t="shared" ref="C81" si="33">+A81*0.02</f>
        <v>115</v>
      </c>
      <c r="D81" s="10">
        <f t="shared" ref="D81" si="34">+(A81+C81)/10</f>
        <v>586.5</v>
      </c>
      <c r="E81" s="33">
        <v>6.6100000000000006E-2</v>
      </c>
      <c r="F81" s="16">
        <v>0</v>
      </c>
      <c r="G81" s="10">
        <f t="shared" ref="G81:G87" si="35">+A81</f>
        <v>5750</v>
      </c>
      <c r="H81" s="10">
        <f>+G81+C81+55</f>
        <v>5920</v>
      </c>
    </row>
    <row r="82" spans="1:8" s="1" customFormat="1" x14ac:dyDescent="0.25">
      <c r="A82" s="9">
        <f>3250+3450</f>
        <v>6700</v>
      </c>
      <c r="B82" s="9" t="s">
        <v>54</v>
      </c>
      <c r="C82" s="10">
        <f t="shared" ref="C82:C87" si="36">+A82*0.02</f>
        <v>134</v>
      </c>
      <c r="D82" s="10">
        <f t="shared" ref="D82:D87" si="37">+(A82+C82)/10</f>
        <v>683.4</v>
      </c>
      <c r="E82" s="33">
        <v>6.3E-2</v>
      </c>
      <c r="F82" s="16">
        <v>0</v>
      </c>
      <c r="G82" s="10">
        <f t="shared" si="35"/>
        <v>6700</v>
      </c>
      <c r="H82" s="10">
        <f t="shared" ref="H82:H87" si="38">+G82+C82+55</f>
        <v>6889</v>
      </c>
    </row>
    <row r="83" spans="1:8" s="1" customFormat="1" x14ac:dyDescent="0.25">
      <c r="A83" s="9">
        <f>4250+3650</f>
        <v>7900</v>
      </c>
      <c r="B83" s="9" t="s">
        <v>8</v>
      </c>
      <c r="C83" s="10">
        <f t="shared" si="36"/>
        <v>158</v>
      </c>
      <c r="D83" s="10">
        <f t="shared" si="37"/>
        <v>805.8</v>
      </c>
      <c r="E83" s="33">
        <v>6.0100000000000001E-2</v>
      </c>
      <c r="F83" s="16">
        <v>0</v>
      </c>
      <c r="G83" s="10">
        <f t="shared" si="35"/>
        <v>7900</v>
      </c>
      <c r="H83" s="10">
        <f t="shared" si="38"/>
        <v>8113</v>
      </c>
    </row>
    <row r="84" spans="1:8" s="1" customFormat="1" x14ac:dyDescent="0.25">
      <c r="A84" s="9">
        <f>4550+3650</f>
        <v>8200</v>
      </c>
      <c r="B84" s="9" t="s">
        <v>9</v>
      </c>
      <c r="C84" s="10">
        <f t="shared" si="36"/>
        <v>164</v>
      </c>
      <c r="D84" s="10">
        <f t="shared" si="37"/>
        <v>836.4</v>
      </c>
      <c r="E84" s="33">
        <v>5.9499999999999997E-2</v>
      </c>
      <c r="F84" s="16">
        <v>0</v>
      </c>
      <c r="G84" s="10">
        <f t="shared" si="35"/>
        <v>8200</v>
      </c>
      <c r="H84" s="10">
        <f t="shared" si="38"/>
        <v>8419</v>
      </c>
    </row>
    <row r="85" spans="1:8" s="1" customFormat="1" x14ac:dyDescent="0.25">
      <c r="A85" s="9">
        <f>5100+3650</f>
        <v>8750</v>
      </c>
      <c r="B85" s="9" t="s">
        <v>10</v>
      </c>
      <c r="C85" s="10">
        <f t="shared" si="36"/>
        <v>175</v>
      </c>
      <c r="D85" s="10">
        <f t="shared" si="37"/>
        <v>892.5</v>
      </c>
      <c r="E85" s="33">
        <v>5.8599999999999999E-2</v>
      </c>
      <c r="F85" s="16">
        <v>0</v>
      </c>
      <c r="G85" s="10">
        <f t="shared" si="35"/>
        <v>8750</v>
      </c>
      <c r="H85" s="10">
        <f t="shared" si="38"/>
        <v>8980</v>
      </c>
    </row>
    <row r="86" spans="1:8" s="1" customFormat="1" x14ac:dyDescent="0.25">
      <c r="A86" s="9">
        <f>5900+3650</f>
        <v>9550</v>
      </c>
      <c r="B86" s="9" t="s">
        <v>11</v>
      </c>
      <c r="C86" s="10">
        <f t="shared" si="36"/>
        <v>191</v>
      </c>
      <c r="D86" s="10">
        <f t="shared" si="37"/>
        <v>974.1</v>
      </c>
      <c r="E86" s="33">
        <v>5.74E-2</v>
      </c>
      <c r="F86" s="16">
        <v>0</v>
      </c>
      <c r="G86" s="10">
        <f t="shared" si="35"/>
        <v>9550</v>
      </c>
      <c r="H86" s="10">
        <f t="shared" si="38"/>
        <v>9796</v>
      </c>
    </row>
    <row r="87" spans="1:8" s="1" customFormat="1" x14ac:dyDescent="0.25">
      <c r="A87" s="9">
        <f>6700+3650</f>
        <v>10350</v>
      </c>
      <c r="B87" s="9" t="s">
        <v>19</v>
      </c>
      <c r="C87" s="10">
        <f t="shared" si="36"/>
        <v>207</v>
      </c>
      <c r="D87" s="10">
        <f t="shared" si="37"/>
        <v>1055.7</v>
      </c>
      <c r="E87" s="33">
        <v>5.6399999999999999E-2</v>
      </c>
      <c r="F87" s="16">
        <v>0</v>
      </c>
      <c r="G87" s="10">
        <f t="shared" si="35"/>
        <v>10350</v>
      </c>
      <c r="H87" s="10">
        <f t="shared" si="38"/>
        <v>10612</v>
      </c>
    </row>
    <row r="88" spans="1:8" s="1" customFormat="1" x14ac:dyDescent="0.25">
      <c r="A88"/>
      <c r="B88"/>
      <c r="C88"/>
      <c r="D88"/>
      <c r="E88"/>
      <c r="F88"/>
      <c r="G88"/>
      <c r="H88"/>
    </row>
    <row r="89" spans="1:8" ht="39.75" customHeight="1" x14ac:dyDescent="0.25">
      <c r="A89" s="32" t="s">
        <v>44</v>
      </c>
      <c r="B89" s="32"/>
      <c r="C89" s="32"/>
      <c r="D89" s="32"/>
      <c r="E89" s="32"/>
      <c r="F89" s="32"/>
      <c r="G89" s="32"/>
      <c r="H89" s="32"/>
    </row>
    <row r="90" spans="1:8" x14ac:dyDescent="0.25">
      <c r="A90" s="25"/>
      <c r="B90" s="25"/>
      <c r="C90" s="25"/>
      <c r="D90" s="25"/>
      <c r="E90" s="25"/>
      <c r="F90" s="25"/>
      <c r="G90" s="25"/>
      <c r="H90" s="25"/>
    </row>
    <row r="91" spans="1:8" ht="49.5" customHeight="1" x14ac:dyDescent="0.25">
      <c r="A91" s="34" t="s">
        <v>56</v>
      </c>
      <c r="B91" s="34"/>
      <c r="C91" s="34"/>
      <c r="D91" s="34"/>
      <c r="E91" s="34"/>
      <c r="F91" s="34"/>
      <c r="G91" s="34"/>
      <c r="H91" s="34"/>
    </row>
    <row r="92" spans="1:8" x14ac:dyDescent="0.25">
      <c r="A92" s="20"/>
    </row>
    <row r="93" spans="1:8" ht="33" customHeight="1" x14ac:dyDescent="0.25">
      <c r="A93" s="28" t="s">
        <v>43</v>
      </c>
      <c r="B93" s="28"/>
      <c r="C93" s="28"/>
      <c r="D93" s="28"/>
      <c r="E93" s="28"/>
      <c r="F93" s="28"/>
      <c r="G93" s="28"/>
      <c r="H93" s="28"/>
    </row>
  </sheetData>
  <mergeCells count="7">
    <mergeCell ref="A91:H91"/>
    <mergeCell ref="A93:H93"/>
    <mergeCell ref="A1:H1"/>
    <mergeCell ref="A27:H27"/>
    <mergeCell ref="A29:H29"/>
    <mergeCell ref="A31:H31"/>
    <mergeCell ref="A89:H89"/>
  </mergeCells>
  <pageMargins left="0" right="0" top="0.15748031496062992" bottom="0" header="0.31496062992125984" footer="0.31496062992125984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64A788-7505-43B9-A8B9-192160555E52}">
  <dimension ref="A1:H4"/>
  <sheetViews>
    <sheetView workbookViewId="0">
      <selection activeCell="A4" sqref="A4:XFD4"/>
    </sheetView>
  </sheetViews>
  <sheetFormatPr defaultRowHeight="15" x14ac:dyDescent="0.25"/>
  <sheetData>
    <row r="1" spans="1:8" x14ac:dyDescent="0.25">
      <c r="A1" s="26" t="s">
        <v>42</v>
      </c>
      <c r="B1" s="27"/>
      <c r="C1" s="27"/>
      <c r="D1" s="27"/>
      <c r="E1" s="27"/>
      <c r="F1" s="27"/>
      <c r="G1" s="27"/>
      <c r="H1" s="27"/>
    </row>
    <row r="4" spans="1:8" x14ac:dyDescent="0.25">
      <c r="A4" t="s">
        <v>42</v>
      </c>
    </row>
  </sheetData>
  <mergeCells count="1">
    <mergeCell ref="A1:H1"/>
  </mergeCells>
  <hyperlinks>
    <hyperlink ref="A1" r:id="rId1" display="http://www.avverafinanziamenti.it/" xr:uid="{5CD7CE2D-9806-41E6-B899-594FA1AB20BC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Foglio1</vt:lpstr>
      <vt:lpstr>Foglio2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Ciels</dc:creator>
  <cp:lastModifiedBy>Michela Ferretti</cp:lastModifiedBy>
  <cp:lastPrinted>2025-06-24T14:41:18Z</cp:lastPrinted>
  <dcterms:created xsi:type="dcterms:W3CDTF">2023-03-21T10:58:20Z</dcterms:created>
  <dcterms:modified xsi:type="dcterms:W3CDTF">2025-06-27T08:14:50Z</dcterms:modified>
</cp:coreProperties>
</file>